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Users/markstevenson/Library/Mobile Documents/com~apple~CloudDocs/Presentations SBA/Plots/NSBRC/NSBRC supporting Information/"/>
    </mc:Choice>
  </mc:AlternateContent>
  <xr:revisionPtr revIDLastSave="0" documentId="13_ncr:1_{48508868-44E0-8D4F-A8B3-71D7B921AF2B}" xr6:coauthVersionLast="47" xr6:coauthVersionMax="47" xr10:uidLastSave="{00000000-0000-0000-0000-000000000000}"/>
  <bookViews>
    <workbookView xWindow="-6700" yWindow="-20620" windowWidth="23760" windowHeight="15860" xr2:uid="{00000000-000D-0000-FFFF-FFFF00000000}"/>
  </bookViews>
  <sheets>
    <sheet name="Plot Valuation Example" sheetId="5" r:id="rId1"/>
    <sheet name="Plot Valuation Example backup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8" l="1"/>
  <c r="K30" i="8"/>
  <c r="K29" i="8"/>
  <c r="K28" i="8"/>
  <c r="K27" i="8"/>
  <c r="K26" i="8"/>
  <c r="K25" i="8"/>
  <c r="K24" i="8"/>
  <c r="J23" i="8"/>
  <c r="J14" i="8"/>
  <c r="K23" i="8"/>
  <c r="L31" i="8"/>
  <c r="J20" i="8"/>
  <c r="K19" i="8"/>
  <c r="J18" i="8"/>
  <c r="J15" i="8"/>
  <c r="K16" i="8"/>
  <c r="J11" i="8"/>
  <c r="J10" i="8"/>
  <c r="J7" i="8"/>
  <c r="J6" i="8"/>
  <c r="K8" i="8"/>
  <c r="J11" i="5"/>
  <c r="K30" i="5"/>
  <c r="J15" i="5"/>
  <c r="J33" i="5"/>
  <c r="K29" i="5"/>
  <c r="K28" i="5"/>
  <c r="K27" i="5"/>
  <c r="K26" i="5"/>
  <c r="K25" i="5"/>
  <c r="K24" i="5"/>
  <c r="J23" i="5"/>
  <c r="J20" i="5"/>
  <c r="K19" i="5"/>
  <c r="J18" i="5"/>
  <c r="J14" i="5"/>
  <c r="J10" i="5"/>
  <c r="J7" i="5"/>
  <c r="J6" i="5"/>
  <c r="K18" i="8"/>
  <c r="K20" i="8"/>
  <c r="L21" i="8"/>
  <c r="K10" i="8"/>
  <c r="K11" i="8"/>
  <c r="L12" i="8"/>
  <c r="K16" i="5"/>
  <c r="K18" i="5"/>
  <c r="K8" i="5"/>
  <c r="K11" i="5"/>
  <c r="K23" i="5"/>
  <c r="L31" i="5"/>
  <c r="L33" i="8"/>
  <c r="L35" i="8"/>
  <c r="K10" i="5"/>
  <c r="L12" i="5"/>
  <c r="L33" i="5"/>
  <c r="K20" i="5"/>
  <c r="L21" i="5"/>
  <c r="L35" i="5"/>
</calcChain>
</file>

<file path=xl/sharedStrings.xml><?xml version="1.0" encoding="utf-8"?>
<sst xmlns="http://schemas.openxmlformats.org/spreadsheetml/2006/main" count="168" uniqueCount="61">
  <si>
    <t xml:space="preserve"> </t>
  </si>
  <si>
    <t>Less</t>
  </si>
  <si>
    <t>Fees</t>
  </si>
  <si>
    <t>Residual Plot Valuation</t>
  </si>
  <si>
    <t>Stamp duty</t>
  </si>
  <si>
    <t>Legal fees</t>
  </si>
  <si>
    <t>New build premium</t>
  </si>
  <si>
    <t xml:space="preserve">Design &amp; Planning </t>
  </si>
  <si>
    <t>Total cost to build</t>
  </si>
  <si>
    <t>Total fees</t>
  </si>
  <si>
    <t>m2</t>
  </si>
  <si>
    <t>Gross internal floor area of proposed house (GIA)</t>
  </si>
  <si>
    <t>/m2</t>
  </si>
  <si>
    <t>Current value of completed homes in the local area (per m2)</t>
  </si>
  <si>
    <t>Annual rate of house value inflation</t>
  </si>
  <si>
    <t>New Build premium over second hand values</t>
  </si>
  <si>
    <t>Value</t>
  </si>
  <si>
    <t>Build Costs</t>
  </si>
  <si>
    <t>Contingency allowance</t>
  </si>
  <si>
    <t>Current value of completed home</t>
  </si>
  <si>
    <t>plus</t>
  </si>
  <si>
    <t>Completed Value</t>
  </si>
  <si>
    <t>House price inflation for completion in 12 months</t>
  </si>
  <si>
    <t>Completed house value at completion in 12 months</t>
  </si>
  <si>
    <t>Construction Cost (£/m2 GIA)</t>
  </si>
  <si>
    <t>Basic cost to build the home</t>
  </si>
  <si>
    <t>Plus</t>
  </si>
  <si>
    <t>Months to build</t>
  </si>
  <si>
    <t>Mths</t>
  </si>
  <si>
    <t>Contingency allowance on build cost</t>
  </si>
  <si>
    <t>Cost to Build</t>
  </si>
  <si>
    <t>Site Abnormals</t>
  </si>
  <si>
    <t>Site Abnormals (Site specific costs over standard allowances)</t>
  </si>
  <si>
    <t>Key Data Input</t>
  </si>
  <si>
    <t>https://www.gov.uk/stamp-duty-land-tax</t>
  </si>
  <si>
    <t>Stamp Duty on plot purchase (Use HMRC Calculator)</t>
  </si>
  <si>
    <t xml:space="preserve">Legal fees </t>
  </si>
  <si>
    <t>Site insurances</t>
  </si>
  <si>
    <t>Site Insurances</t>
  </si>
  <si>
    <t>Architectural Fees</t>
  </si>
  <si>
    <t>Planning approval fees</t>
  </si>
  <si>
    <t>Planning reports and surveys</t>
  </si>
  <si>
    <t>Ground Investigation</t>
  </si>
  <si>
    <t>Foundation design &amp; structural engineering</t>
  </si>
  <si>
    <t>10 Year Structural Warranty</t>
  </si>
  <si>
    <t>Structural Engineering</t>
  </si>
  <si>
    <t>Expected Profit or Equity earned by custom builder</t>
  </si>
  <si>
    <t>Equity</t>
  </si>
  <si>
    <t>Residual Valuation Calculation</t>
  </si>
  <si>
    <r>
      <t xml:space="preserve">Community Infrastructure Levy (£/m2) - </t>
    </r>
    <r>
      <rPr>
        <b/>
        <i/>
        <sz val="11"/>
        <color theme="1"/>
        <rFont val="Calibri"/>
        <family val="2"/>
        <scheme val="minor"/>
      </rPr>
      <t>Unless excempt</t>
    </r>
  </si>
  <si>
    <t>Potton Plot Valuation Tool</t>
  </si>
  <si>
    <t>Annual construction inflation</t>
  </si>
  <si>
    <t>Construction inflation for period of build</t>
  </si>
  <si>
    <t>Community Infrastructure Levy</t>
  </si>
  <si>
    <t>Comments</t>
  </si>
  <si>
    <t>Expected Profit earned on gross development value</t>
  </si>
  <si>
    <t>Current value of completed homes in local area (per m2)</t>
  </si>
  <si>
    <t>Change green only</t>
  </si>
  <si>
    <r>
      <t xml:space="preserve">Construction cost per m2 </t>
    </r>
    <r>
      <rPr>
        <b/>
        <i/>
        <sz val="11"/>
        <color theme="1"/>
        <rFont val="Calibri"/>
        <family val="2"/>
        <scheme val="minor"/>
      </rPr>
      <t>(Select from construction cost tab)</t>
    </r>
  </si>
  <si>
    <t>Project Management Fees (8% to 10% of build cost)</t>
  </si>
  <si>
    <t>Project Management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</si>
</sst>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_);[Red]\(&quot;£&quot;#,##0\)"/>
    <numFmt numFmtId="164" formatCode="[$£-809]#,##0"/>
    <numFmt numFmtId="165" formatCode="[$£-809]#,##0.00"/>
    <numFmt numFmtId="166" formatCode="&quot;£&quot;#,##0"/>
    <numFmt numFmtId="167" formatCode="&quot;£&quot;#,##0;[Red]&quot;£&quot;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165" fontId="0" fillId="0" borderId="0" xfId="0" applyNumberForma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12" xfId="0" applyBorder="1"/>
    <xf numFmtId="0" fontId="0" fillId="0" borderId="16" xfId="0" applyBorder="1"/>
    <xf numFmtId="6" fontId="3" fillId="0" borderId="17" xfId="0" applyNumberFormat="1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23" xfId="0" applyBorder="1" applyAlignment="1">
      <alignment wrapText="1"/>
    </xf>
    <xf numFmtId="0" fontId="4" fillId="0" borderId="26" xfId="0" applyFont="1" applyBorder="1" applyAlignment="1">
      <alignment vertical="top"/>
    </xf>
    <xf numFmtId="167" fontId="6" fillId="2" borderId="1" xfId="0" applyNumberFormat="1" applyFont="1" applyFill="1" applyBorder="1"/>
    <xf numFmtId="0" fontId="3" fillId="0" borderId="18" xfId="0" applyFont="1" applyBorder="1"/>
    <xf numFmtId="9" fontId="0" fillId="2" borderId="23" xfId="0" applyNumberFormat="1" applyFill="1" applyBorder="1" applyAlignment="1">
      <alignment vertical="top"/>
    </xf>
    <xf numFmtId="0" fontId="0" fillId="2" borderId="27" xfId="0" applyFill="1" applyBorder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6" fontId="6" fillId="2" borderId="18" xfId="0" applyNumberFormat="1" applyFont="1" applyFill="1" applyBorder="1"/>
    <xf numFmtId="0" fontId="0" fillId="0" borderId="35" xfId="0" applyBorder="1"/>
    <xf numFmtId="6" fontId="6" fillId="2" borderId="25" xfId="0" applyNumberFormat="1" applyFont="1" applyFill="1" applyBorder="1"/>
    <xf numFmtId="0" fontId="0" fillId="2" borderId="2" xfId="0" applyFill="1" applyBorder="1"/>
    <xf numFmtId="0" fontId="0" fillId="2" borderId="3" xfId="0" applyFill="1" applyBorder="1" applyAlignment="1">
      <alignment horizontal="left"/>
    </xf>
    <xf numFmtId="166" fontId="0" fillId="2" borderId="4" xfId="0" applyNumberFormat="1" applyFill="1" applyBorder="1"/>
    <xf numFmtId="6" fontId="0" fillId="2" borderId="5" xfId="0" quotePrefix="1" applyNumberFormat="1" applyFill="1" applyBorder="1" applyAlignment="1">
      <alignment horizontal="left"/>
    </xf>
    <xf numFmtId="6" fontId="0" fillId="2" borderId="7" xfId="0" applyNumberFormat="1" applyFill="1" applyBorder="1" applyAlignment="1">
      <alignment horizontal="right"/>
    </xf>
    <xf numFmtId="166" fontId="4" fillId="2" borderId="4" xfId="0" applyNumberFormat="1" applyFont="1" applyFill="1" applyBorder="1" applyAlignment="1">
      <alignment horizontal="right"/>
    </xf>
    <xf numFmtId="6" fontId="0" fillId="2" borderId="10" xfId="0" applyNumberFormat="1" applyFill="1" applyBorder="1" applyAlignment="1">
      <alignment horizontal="right"/>
    </xf>
    <xf numFmtId="9" fontId="0" fillId="2" borderId="4" xfId="0" applyNumberFormat="1" applyFill="1" applyBorder="1"/>
    <xf numFmtId="167" fontId="0" fillId="2" borderId="5" xfId="0" applyNumberFormat="1" applyFill="1" applyBorder="1" applyAlignment="1">
      <alignment horizontal="right"/>
    </xf>
    <xf numFmtId="164" fontId="0" fillId="2" borderId="7" xfId="0" applyNumberFormat="1" applyFill="1" applyBorder="1" applyAlignment="1">
      <alignment horizontal="right"/>
    </xf>
    <xf numFmtId="0" fontId="0" fillId="2" borderId="6" xfId="0" applyFill="1" applyBorder="1"/>
    <xf numFmtId="6" fontId="1" fillId="2" borderId="11" xfId="0" applyNumberFormat="1" applyFont="1" applyFill="1" applyBorder="1" applyAlignment="1">
      <alignment horizontal="right"/>
    </xf>
    <xf numFmtId="0" fontId="0" fillId="2" borderId="3" xfId="0" applyFill="1" applyBorder="1" applyAlignment="1">
      <alignment horizontal="left" vertical="top"/>
    </xf>
    <xf numFmtId="6" fontId="0" fillId="2" borderId="4" xfId="0" applyNumberFormat="1" applyFill="1" applyBorder="1"/>
    <xf numFmtId="6" fontId="0" fillId="2" borderId="5" xfId="0" applyNumberFormat="1" applyFill="1" applyBorder="1" applyAlignment="1">
      <alignment horizontal="right"/>
    </xf>
    <xf numFmtId="6" fontId="4" fillId="2" borderId="4" xfId="0" applyNumberFormat="1" applyFont="1" applyFill="1" applyBorder="1" applyAlignment="1">
      <alignment horizontal="right"/>
    </xf>
    <xf numFmtId="10" fontId="0" fillId="2" borderId="4" xfId="0" applyNumberFormat="1" applyFill="1" applyBorder="1"/>
    <xf numFmtId="6" fontId="0" fillId="2" borderId="6" xfId="0" applyNumberFormat="1" applyFill="1" applyBorder="1"/>
    <xf numFmtId="6" fontId="0" fillId="2" borderId="2" xfId="0" applyNumberFormat="1" applyFill="1" applyBorder="1"/>
    <xf numFmtId="6" fontId="0" fillId="2" borderId="3" xfId="0" applyNumberFormat="1" applyFill="1" applyBorder="1" applyAlignment="1">
      <alignment horizontal="right"/>
    </xf>
    <xf numFmtId="0" fontId="0" fillId="2" borderId="4" xfId="0" applyFill="1" applyBorder="1"/>
    <xf numFmtId="0" fontId="0" fillId="0" borderId="38" xfId="0" applyBorder="1" applyAlignment="1">
      <alignment wrapText="1"/>
    </xf>
    <xf numFmtId="0" fontId="9" fillId="0" borderId="13" xfId="0" applyFont="1" applyBorder="1"/>
    <xf numFmtId="0" fontId="0" fillId="0" borderId="1" xfId="0" quotePrefix="1" applyBorder="1" applyAlignment="1">
      <alignment horizontal="center"/>
    </xf>
    <xf numFmtId="0" fontId="4" fillId="0" borderId="1" xfId="0" applyFont="1" applyBorder="1" applyAlignment="1">
      <alignment vertical="top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0" xfId="0" applyAlignment="1">
      <alignment wrapText="1"/>
    </xf>
    <xf numFmtId="0" fontId="0" fillId="0" borderId="21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40" xfId="1" applyBorder="1" applyAlignment="1">
      <alignment wrapText="1"/>
    </xf>
    <xf numFmtId="0" fontId="0" fillId="0" borderId="24" xfId="0" applyBorder="1" applyAlignment="1">
      <alignment wrapText="1"/>
    </xf>
    <xf numFmtId="0" fontId="0" fillId="3" borderId="13" xfId="0" applyFill="1" applyBorder="1"/>
    <xf numFmtId="0" fontId="11" fillId="3" borderId="35" xfId="0" applyFont="1" applyFill="1" applyBorder="1"/>
    <xf numFmtId="0" fontId="0" fillId="3" borderId="35" xfId="0" applyFill="1" applyBorder="1"/>
    <xf numFmtId="0" fontId="10" fillId="3" borderId="35" xfId="0" applyFont="1" applyFill="1" applyBorder="1"/>
    <xf numFmtId="0" fontId="0" fillId="3" borderId="16" xfId="0" applyFill="1" applyBorder="1"/>
    <xf numFmtId="0" fontId="0" fillId="3" borderId="14" xfId="0" applyFill="1" applyBorder="1"/>
    <xf numFmtId="0" fontId="0" fillId="3" borderId="0" xfId="0" applyFill="1"/>
    <xf numFmtId="0" fontId="2" fillId="3" borderId="0" xfId="1" applyFill="1" applyBorder="1"/>
    <xf numFmtId="0" fontId="0" fillId="3" borderId="17" xfId="0" applyFill="1" applyBorder="1"/>
    <xf numFmtId="0" fontId="4" fillId="3" borderId="0" xfId="0" applyFont="1" applyFill="1"/>
    <xf numFmtId="0" fontId="12" fillId="3" borderId="0" xfId="0" applyFont="1" applyFill="1"/>
    <xf numFmtId="6" fontId="8" fillId="3" borderId="0" xfId="0" applyNumberFormat="1" applyFont="1" applyFill="1"/>
    <xf numFmtId="0" fontId="0" fillId="3" borderId="15" xfId="0" applyFill="1" applyBorder="1"/>
    <xf numFmtId="0" fontId="4" fillId="0" borderId="29" xfId="0" applyFont="1" applyBorder="1"/>
    <xf numFmtId="0" fontId="0" fillId="0" borderId="31" xfId="0" applyBorder="1"/>
    <xf numFmtId="0" fontId="0" fillId="0" borderId="30" xfId="0" applyBorder="1"/>
    <xf numFmtId="0" fontId="0" fillId="3" borderId="0" xfId="0" applyFill="1" applyAlignment="1">
      <alignment horizontal="right"/>
    </xf>
    <xf numFmtId="0" fontId="3" fillId="3" borderId="0" xfId="0" applyFont="1" applyFill="1"/>
    <xf numFmtId="0" fontId="3" fillId="3" borderId="17" xfId="0" applyFont="1" applyFill="1" applyBorder="1"/>
    <xf numFmtId="0" fontId="7" fillId="3" borderId="0" xfId="0" applyFont="1" applyFill="1" applyAlignment="1">
      <alignment horizontal="right"/>
    </xf>
    <xf numFmtId="6" fontId="8" fillId="3" borderId="28" xfId="0" applyNumberFormat="1" applyFont="1" applyFill="1" applyBorder="1"/>
    <xf numFmtId="0" fontId="0" fillId="3" borderId="12" xfId="0" applyFill="1" applyBorder="1"/>
    <xf numFmtId="6" fontId="1" fillId="3" borderId="12" xfId="0" applyNumberFormat="1" applyFont="1" applyFill="1" applyBorder="1" applyAlignment="1">
      <alignment horizontal="right"/>
    </xf>
    <xf numFmtId="0" fontId="3" fillId="3" borderId="12" xfId="0" applyFont="1" applyFill="1" applyBorder="1"/>
    <xf numFmtId="0" fontId="3" fillId="3" borderId="18" xfId="0" applyFont="1" applyFill="1" applyBorder="1"/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right" vertical="center"/>
    </xf>
    <xf numFmtId="0" fontId="0" fillId="4" borderId="2" xfId="0" applyFill="1" applyBorder="1" applyAlignment="1">
      <alignment horizontal="center"/>
    </xf>
    <xf numFmtId="166" fontId="0" fillId="4" borderId="4" xfId="0" applyNumberFormat="1" applyFill="1" applyBorder="1" applyAlignment="1">
      <alignment horizontal="center"/>
    </xf>
    <xf numFmtId="10" fontId="0" fillId="4" borderId="4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0" fontId="0" fillId="4" borderId="9" xfId="0" applyNumberFormat="1" applyFill="1" applyBorder="1" applyAlignment="1">
      <alignment horizontal="center"/>
    </xf>
    <xf numFmtId="10" fontId="0" fillId="4" borderId="8" xfId="0" applyNumberFormat="1" applyFill="1" applyBorder="1" applyAlignment="1">
      <alignment horizontal="center"/>
    </xf>
    <xf numFmtId="166" fontId="0" fillId="4" borderId="8" xfId="0" applyNumberFormat="1" applyFill="1" applyBorder="1" applyAlignment="1">
      <alignment horizontal="center"/>
    </xf>
    <xf numFmtId="166" fontId="0" fillId="4" borderId="6" xfId="0" applyNumberFormat="1" applyFill="1" applyBorder="1" applyAlignment="1">
      <alignment horizontal="center"/>
    </xf>
    <xf numFmtId="9" fontId="0" fillId="4" borderId="22" xfId="0" applyNumberFormat="1" applyFill="1" applyBorder="1" applyAlignment="1">
      <alignment horizontal="center"/>
    </xf>
    <xf numFmtId="0" fontId="4" fillId="0" borderId="29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4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4" fillId="4" borderId="22" xfId="0" applyFont="1" applyFill="1" applyBorder="1"/>
    <xf numFmtId="0" fontId="0" fillId="0" borderId="25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CCCC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otton.co.uk/" TargetMode="External"/><Relationship Id="rId1" Type="http://schemas.openxmlformats.org/officeDocument/2006/relationships/hyperlink" Target="https://www.gov.uk/stamp-duty-land-ta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potton.co.uk/" TargetMode="External"/><Relationship Id="rId1" Type="http://schemas.openxmlformats.org/officeDocument/2006/relationships/hyperlink" Target="https://www.gov.uk/stamp-duty-land-t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A947-97DB-4A79-94EF-B93BEE2023FA}">
  <dimension ref="B1:Q39"/>
  <sheetViews>
    <sheetView showGridLines="0" tabSelected="1" topLeftCell="D1" zoomScale="90" zoomScaleNormal="90" zoomScaleSheetLayoutView="100" workbookViewId="0">
      <selection activeCell="E40" sqref="A40:XFD187"/>
    </sheetView>
  </sheetViews>
  <sheetFormatPr baseColWidth="10" defaultColWidth="8.83203125" defaultRowHeight="15" x14ac:dyDescent="0.2"/>
  <cols>
    <col min="1" max="1" width="1.83203125" customWidth="1"/>
    <col min="2" max="2" width="1.5" customWidth="1"/>
    <col min="3" max="3" width="10.83203125" customWidth="1"/>
    <col min="4" max="4" width="52.5" customWidth="1"/>
    <col min="5" max="5" width="13.1640625" customWidth="1"/>
    <col min="6" max="6" width="5.5" bestFit="1" customWidth="1"/>
    <col min="7" max="7" width="2.5" customWidth="1"/>
    <col min="8" max="8" width="11.1640625" customWidth="1"/>
    <col min="9" max="9" width="45.1640625" customWidth="1"/>
    <col min="10" max="10" width="8.1640625" bestFit="1" customWidth="1"/>
    <col min="11" max="11" width="11.5" customWidth="1"/>
    <col min="12" max="12" width="12" customWidth="1"/>
    <col min="13" max="13" width="2.1640625" customWidth="1"/>
    <col min="14" max="14" width="44.83203125" customWidth="1"/>
    <col min="15" max="15" width="18.1640625" bestFit="1" customWidth="1"/>
  </cols>
  <sheetData>
    <row r="1" spans="2:17" ht="21" customHeight="1" thickBot="1" x14ac:dyDescent="0.25">
      <c r="K1" s="1"/>
    </row>
    <row r="2" spans="2:17" ht="39" customHeight="1" x14ac:dyDescent="0.55000000000000004">
      <c r="B2" s="65"/>
      <c r="C2" s="66" t="s">
        <v>50</v>
      </c>
      <c r="D2" s="67"/>
      <c r="E2" s="67"/>
      <c r="F2" s="67"/>
      <c r="G2" s="67"/>
      <c r="H2" s="66" t="s">
        <v>0</v>
      </c>
      <c r="I2" s="68"/>
      <c r="J2" s="67"/>
      <c r="K2" s="67"/>
      <c r="L2" s="67"/>
      <c r="M2" s="69"/>
    </row>
    <row r="3" spans="2:17" ht="8.25" customHeight="1" x14ac:dyDescent="0.2">
      <c r="B3" s="70"/>
      <c r="C3" s="71"/>
      <c r="D3" s="71"/>
      <c r="E3" s="71"/>
      <c r="F3" s="71"/>
      <c r="G3" s="71"/>
      <c r="H3" s="72" t="s">
        <v>0</v>
      </c>
      <c r="I3" s="71"/>
      <c r="J3" s="71"/>
      <c r="K3" s="71"/>
      <c r="L3" s="71"/>
      <c r="M3" s="73"/>
    </row>
    <row r="4" spans="2:17" ht="4.5" customHeight="1" x14ac:dyDescent="0.2">
      <c r="B4" s="70"/>
      <c r="C4" s="71"/>
      <c r="D4" s="71"/>
      <c r="E4" s="71"/>
      <c r="F4" s="71"/>
      <c r="G4" s="71"/>
      <c r="H4" s="74" t="s">
        <v>0</v>
      </c>
      <c r="I4" s="71"/>
      <c r="J4" s="71"/>
      <c r="K4" s="71"/>
      <c r="L4" s="71"/>
      <c r="M4" s="73"/>
    </row>
    <row r="5" spans="2:17" ht="22" thickBot="1" x14ac:dyDescent="0.3">
      <c r="B5" s="70"/>
      <c r="C5" s="75" t="s">
        <v>33</v>
      </c>
      <c r="D5" s="71"/>
      <c r="E5" s="71"/>
      <c r="F5" s="71"/>
      <c r="G5" s="71"/>
      <c r="H5" s="75" t="s">
        <v>48</v>
      </c>
      <c r="I5" s="71"/>
      <c r="J5" s="71"/>
      <c r="K5" s="71"/>
      <c r="L5" s="76" t="s">
        <v>0</v>
      </c>
      <c r="M5" s="73"/>
    </row>
    <row r="6" spans="2:17" ht="20" thickBot="1" x14ac:dyDescent="0.3">
      <c r="B6" s="70"/>
      <c r="C6" s="52" t="s">
        <v>0</v>
      </c>
      <c r="D6" s="28"/>
      <c r="E6" s="112" t="s">
        <v>57</v>
      </c>
      <c r="F6" s="113"/>
      <c r="G6" s="70"/>
      <c r="H6" s="106" t="s">
        <v>21</v>
      </c>
      <c r="I6" s="55" t="s">
        <v>11</v>
      </c>
      <c r="J6" s="30">
        <f>E7</f>
        <v>140</v>
      </c>
      <c r="K6" s="31" t="s">
        <v>10</v>
      </c>
      <c r="L6" s="9"/>
      <c r="M6" s="73"/>
    </row>
    <row r="7" spans="2:17" ht="16" x14ac:dyDescent="0.2">
      <c r="B7" s="70"/>
      <c r="C7" s="102" t="s">
        <v>16</v>
      </c>
      <c r="D7" s="60" t="s">
        <v>11</v>
      </c>
      <c r="E7" s="92">
        <v>140</v>
      </c>
      <c r="F7" s="5" t="s">
        <v>10</v>
      </c>
      <c r="G7" s="70"/>
      <c r="H7" s="107"/>
      <c r="I7" s="56" t="s">
        <v>56</v>
      </c>
      <c r="J7" s="32">
        <f>E8</f>
        <v>3900</v>
      </c>
      <c r="K7" s="33" t="s">
        <v>12</v>
      </c>
      <c r="L7" s="10" t="s">
        <v>0</v>
      </c>
      <c r="M7" s="83" t="s">
        <v>0</v>
      </c>
      <c r="P7" t="s">
        <v>0</v>
      </c>
      <c r="Q7" t="s">
        <v>0</v>
      </c>
    </row>
    <row r="8" spans="2:17" ht="17.25" customHeight="1" thickBot="1" x14ac:dyDescent="0.25">
      <c r="B8" s="70"/>
      <c r="C8" s="103"/>
      <c r="D8" s="61" t="s">
        <v>13</v>
      </c>
      <c r="E8" s="93">
        <v>3900</v>
      </c>
      <c r="F8" s="6" t="s">
        <v>12</v>
      </c>
      <c r="G8" s="70"/>
      <c r="H8" s="107"/>
      <c r="I8" s="56" t="s">
        <v>19</v>
      </c>
      <c r="J8" s="32"/>
      <c r="K8" s="34">
        <f>J6*J7</f>
        <v>546000</v>
      </c>
      <c r="L8" s="10"/>
      <c r="M8" s="83"/>
    </row>
    <row r="9" spans="2:17" ht="16" x14ac:dyDescent="0.2">
      <c r="B9" s="70"/>
      <c r="C9" s="103"/>
      <c r="D9" s="61" t="s">
        <v>15</v>
      </c>
      <c r="E9" s="94">
        <v>0.05</v>
      </c>
      <c r="F9" s="6"/>
      <c r="G9" s="70"/>
      <c r="H9" s="107"/>
      <c r="I9" s="56"/>
      <c r="J9" s="35" t="s">
        <v>20</v>
      </c>
      <c r="K9" s="36"/>
      <c r="L9" s="10"/>
      <c r="M9" s="83"/>
    </row>
    <row r="10" spans="2:17" ht="17" thickBot="1" x14ac:dyDescent="0.25">
      <c r="B10" s="70"/>
      <c r="C10" s="103"/>
      <c r="D10" s="61" t="s">
        <v>14</v>
      </c>
      <c r="E10" s="94">
        <v>0.02</v>
      </c>
      <c r="F10" s="6"/>
      <c r="G10" s="70"/>
      <c r="H10" s="107"/>
      <c r="I10" s="56" t="s">
        <v>6</v>
      </c>
      <c r="J10" s="37">
        <f>E9</f>
        <v>0.05</v>
      </c>
      <c r="K10" s="38">
        <f>K8*J10</f>
        <v>27300</v>
      </c>
      <c r="L10" s="11"/>
      <c r="M10" s="73"/>
    </row>
    <row r="11" spans="2:17" ht="17.25" customHeight="1" thickBot="1" x14ac:dyDescent="0.25">
      <c r="B11" s="70"/>
      <c r="C11" s="102" t="s">
        <v>17</v>
      </c>
      <c r="D11" s="60" t="s">
        <v>58</v>
      </c>
      <c r="E11" s="95">
        <v>2100</v>
      </c>
      <c r="F11" s="5" t="s">
        <v>10</v>
      </c>
      <c r="G11" s="70"/>
      <c r="H11" s="107"/>
      <c r="I11" s="56" t="s">
        <v>22</v>
      </c>
      <c r="J11" s="37">
        <f>E10</f>
        <v>0.02</v>
      </c>
      <c r="K11" s="39">
        <f>K8*J11</f>
        <v>10920</v>
      </c>
      <c r="L11" s="11"/>
      <c r="M11" s="73"/>
    </row>
    <row r="12" spans="2:17" ht="17" thickBot="1" x14ac:dyDescent="0.25">
      <c r="B12" s="70"/>
      <c r="C12" s="103"/>
      <c r="D12" s="61" t="s">
        <v>51</v>
      </c>
      <c r="E12" s="94">
        <v>1.4999999999999999E-2</v>
      </c>
      <c r="F12" s="6"/>
      <c r="G12" s="70"/>
      <c r="H12" s="108"/>
      <c r="I12" s="57" t="s">
        <v>23</v>
      </c>
      <c r="J12" s="40"/>
      <c r="K12" s="41"/>
      <c r="L12" s="29">
        <f>K8+K10+K11</f>
        <v>584220</v>
      </c>
      <c r="M12" s="83" t="s">
        <v>0</v>
      </c>
    </row>
    <row r="13" spans="2:17" ht="15.75" customHeight="1" thickBot="1" x14ac:dyDescent="0.25">
      <c r="B13" s="70"/>
      <c r="C13" s="103"/>
      <c r="D13" s="61" t="s">
        <v>27</v>
      </c>
      <c r="E13" s="96">
        <v>6</v>
      </c>
      <c r="F13" s="6" t="s">
        <v>28</v>
      </c>
      <c r="G13" s="70"/>
      <c r="H13" s="71"/>
      <c r="I13" s="90"/>
      <c r="J13" s="71"/>
      <c r="K13" s="81"/>
      <c r="L13" s="91" t="s">
        <v>1</v>
      </c>
      <c r="M13" s="83"/>
    </row>
    <row r="14" spans="2:17" ht="15.75" customHeight="1" x14ac:dyDescent="0.2">
      <c r="B14" s="70"/>
      <c r="C14" s="103"/>
      <c r="D14" s="62" t="s">
        <v>32</v>
      </c>
      <c r="E14" s="93">
        <v>0</v>
      </c>
      <c r="F14" s="13"/>
      <c r="G14" s="70"/>
      <c r="H14" s="109" t="s">
        <v>30</v>
      </c>
      <c r="I14" s="55" t="s">
        <v>11</v>
      </c>
      <c r="J14" s="30">
        <f>E7</f>
        <v>140</v>
      </c>
      <c r="K14" s="42" t="s">
        <v>10</v>
      </c>
      <c r="L14" s="25"/>
      <c r="M14" s="83"/>
    </row>
    <row r="15" spans="2:17" ht="17" thickBot="1" x14ac:dyDescent="0.25">
      <c r="B15" s="70"/>
      <c r="C15" s="104"/>
      <c r="D15" s="51" t="s">
        <v>18</v>
      </c>
      <c r="E15" s="97">
        <v>0.1</v>
      </c>
      <c r="F15" s="14"/>
      <c r="G15" s="70"/>
      <c r="H15" s="110"/>
      <c r="I15" s="56" t="s">
        <v>24</v>
      </c>
      <c r="J15" s="43">
        <f>E11</f>
        <v>2100</v>
      </c>
      <c r="K15" s="44"/>
      <c r="L15" s="26"/>
      <c r="M15" s="83"/>
      <c r="N15" s="4"/>
    </row>
    <row r="16" spans="2:17" ht="17" thickBot="1" x14ac:dyDescent="0.25">
      <c r="B16" s="70"/>
      <c r="C16" s="103" t="s">
        <v>2</v>
      </c>
      <c r="D16" s="58" t="s">
        <v>35</v>
      </c>
      <c r="E16" s="98"/>
      <c r="F16" s="15"/>
      <c r="G16" s="70"/>
      <c r="H16" s="110"/>
      <c r="I16" s="56" t="s">
        <v>25</v>
      </c>
      <c r="J16" s="43"/>
      <c r="K16" s="34">
        <f>J14*J15</f>
        <v>294000</v>
      </c>
      <c r="L16" s="26"/>
      <c r="M16" s="83"/>
      <c r="N16" s="4"/>
    </row>
    <row r="17" spans="2:14" ht="16" x14ac:dyDescent="0.2">
      <c r="B17" s="70"/>
      <c r="C17" s="105"/>
      <c r="D17" s="63" t="s">
        <v>34</v>
      </c>
      <c r="E17" s="99">
        <v>5000</v>
      </c>
      <c r="F17" s="6"/>
      <c r="G17" s="70"/>
      <c r="H17" s="110"/>
      <c r="I17" s="56"/>
      <c r="J17" s="45" t="s">
        <v>26</v>
      </c>
      <c r="K17" s="36"/>
      <c r="L17" s="26"/>
      <c r="M17" s="83"/>
      <c r="N17" s="4"/>
    </row>
    <row r="18" spans="2:14" ht="16" x14ac:dyDescent="0.2">
      <c r="B18" s="70"/>
      <c r="C18" s="105"/>
      <c r="D18" s="61" t="s">
        <v>36</v>
      </c>
      <c r="E18" s="93">
        <v>4000</v>
      </c>
      <c r="F18" s="13"/>
      <c r="G18" s="70"/>
      <c r="H18" s="110"/>
      <c r="I18" s="56" t="s">
        <v>52</v>
      </c>
      <c r="J18" s="46">
        <f>E12/12*E13</f>
        <v>7.4999999999999997E-3</v>
      </c>
      <c r="K18" s="44">
        <f>K16*J18</f>
        <v>2205</v>
      </c>
      <c r="L18" s="26"/>
      <c r="M18" s="83"/>
    </row>
    <row r="19" spans="2:14" ht="16" x14ac:dyDescent="0.2">
      <c r="B19" s="70"/>
      <c r="C19" s="105"/>
      <c r="D19" s="61" t="s">
        <v>38</v>
      </c>
      <c r="E19" s="93">
        <v>2250</v>
      </c>
      <c r="F19" s="13"/>
      <c r="G19" s="70"/>
      <c r="H19" s="110"/>
      <c r="I19" s="56" t="s">
        <v>31</v>
      </c>
      <c r="J19" s="46"/>
      <c r="K19" s="44">
        <f>E14</f>
        <v>0</v>
      </c>
      <c r="L19" s="26"/>
      <c r="M19" s="83"/>
    </row>
    <row r="20" spans="2:14" ht="17" thickBot="1" x14ac:dyDescent="0.25">
      <c r="B20" s="70"/>
      <c r="C20" s="105"/>
      <c r="D20" s="61" t="s">
        <v>39</v>
      </c>
      <c r="E20" s="93">
        <v>6000</v>
      </c>
      <c r="F20" s="13"/>
      <c r="G20" s="70"/>
      <c r="H20" s="110"/>
      <c r="I20" s="56" t="s">
        <v>29</v>
      </c>
      <c r="J20" s="46">
        <f>E15</f>
        <v>0.1</v>
      </c>
      <c r="K20" s="34">
        <f>K16*J20</f>
        <v>29400</v>
      </c>
      <c r="L20" s="22"/>
      <c r="M20" s="83"/>
    </row>
    <row r="21" spans="2:14" ht="17" thickBot="1" x14ac:dyDescent="0.25">
      <c r="B21" s="70"/>
      <c r="C21" s="105"/>
      <c r="D21" s="61" t="s">
        <v>40</v>
      </c>
      <c r="E21" s="93">
        <v>3000</v>
      </c>
      <c r="F21" s="13"/>
      <c r="G21" s="70"/>
      <c r="H21" s="111"/>
      <c r="I21" s="57" t="s">
        <v>8</v>
      </c>
      <c r="J21" s="47"/>
      <c r="K21" s="41"/>
      <c r="L21" s="29">
        <f>K16+K18+K19+K20</f>
        <v>325605</v>
      </c>
      <c r="M21" s="83" t="s">
        <v>0</v>
      </c>
    </row>
    <row r="22" spans="2:14" ht="17" thickBot="1" x14ac:dyDescent="0.25">
      <c r="B22" s="70"/>
      <c r="C22" s="105"/>
      <c r="D22" s="61" t="s">
        <v>41</v>
      </c>
      <c r="E22" s="93">
        <v>0</v>
      </c>
      <c r="F22" s="13"/>
      <c r="G22" s="70"/>
      <c r="H22" s="71"/>
      <c r="I22" s="90"/>
      <c r="J22" s="71"/>
      <c r="K22" s="81"/>
      <c r="L22" s="91" t="s">
        <v>1</v>
      </c>
      <c r="M22" s="83"/>
    </row>
    <row r="23" spans="2:14" ht="16" x14ac:dyDescent="0.2">
      <c r="B23" s="70"/>
      <c r="C23" s="105"/>
      <c r="D23" s="61" t="s">
        <v>42</v>
      </c>
      <c r="E23" s="93">
        <v>3500</v>
      </c>
      <c r="F23" s="13"/>
      <c r="G23" s="70"/>
      <c r="H23" s="16" t="s">
        <v>2</v>
      </c>
      <c r="I23" s="55" t="s">
        <v>49</v>
      </c>
      <c r="J23" s="48">
        <f>E27</f>
        <v>0</v>
      </c>
      <c r="K23" s="49">
        <f>J23*J14</f>
        <v>0</v>
      </c>
      <c r="L23" s="25"/>
      <c r="M23" s="83"/>
    </row>
    <row r="24" spans="2:14" ht="16" x14ac:dyDescent="0.2">
      <c r="B24" s="70"/>
      <c r="C24" s="105"/>
      <c r="D24" s="61" t="s">
        <v>45</v>
      </c>
      <c r="E24" s="93">
        <v>0</v>
      </c>
      <c r="F24" s="13"/>
      <c r="G24" s="70"/>
      <c r="H24" s="17"/>
      <c r="I24" s="56" t="s">
        <v>4</v>
      </c>
      <c r="J24" s="50"/>
      <c r="K24" s="44">
        <f>E17</f>
        <v>5000</v>
      </c>
      <c r="L24" s="26"/>
      <c r="M24" s="83"/>
    </row>
    <row r="25" spans="2:14" ht="16" x14ac:dyDescent="0.2">
      <c r="B25" s="70"/>
      <c r="C25" s="105"/>
      <c r="D25" s="61" t="s">
        <v>44</v>
      </c>
      <c r="E25" s="93">
        <v>4000</v>
      </c>
      <c r="F25" s="13"/>
      <c r="G25" s="70"/>
      <c r="H25" s="17"/>
      <c r="I25" s="56" t="s">
        <v>5</v>
      </c>
      <c r="J25" s="50"/>
      <c r="K25" s="44">
        <f>E18</f>
        <v>4000</v>
      </c>
      <c r="L25" s="26"/>
      <c r="M25" s="83"/>
    </row>
    <row r="26" spans="2:14" ht="16" x14ac:dyDescent="0.2">
      <c r="B26" s="70"/>
      <c r="C26" s="105"/>
      <c r="D26" s="61" t="s">
        <v>59</v>
      </c>
      <c r="E26" s="93">
        <v>0</v>
      </c>
      <c r="F26" s="13"/>
      <c r="G26" s="70"/>
      <c r="H26" s="17"/>
      <c r="I26" s="56" t="s">
        <v>37</v>
      </c>
      <c r="J26" s="50"/>
      <c r="K26" s="44">
        <f>E19</f>
        <v>2250</v>
      </c>
      <c r="L26" s="26"/>
      <c r="M26" s="83"/>
    </row>
    <row r="27" spans="2:14" ht="17" thickBot="1" x14ac:dyDescent="0.25">
      <c r="B27" s="70"/>
      <c r="C27" s="104"/>
      <c r="D27" s="51" t="s">
        <v>53</v>
      </c>
      <c r="E27" s="100">
        <v>0</v>
      </c>
      <c r="F27" s="7" t="s">
        <v>12</v>
      </c>
      <c r="G27" s="70"/>
      <c r="H27" s="17"/>
      <c r="I27" s="56" t="s">
        <v>7</v>
      </c>
      <c r="J27" s="50"/>
      <c r="K27" s="44">
        <f>E20+E21+E22</f>
        <v>9000</v>
      </c>
      <c r="L27" s="26"/>
      <c r="M27" s="83"/>
    </row>
    <row r="28" spans="2:14" ht="17" thickBot="1" x14ac:dyDescent="0.25">
      <c r="B28" s="70"/>
      <c r="C28" s="54" t="s">
        <v>47</v>
      </c>
      <c r="D28" s="64" t="s">
        <v>46</v>
      </c>
      <c r="E28" s="101">
        <v>0.2</v>
      </c>
      <c r="F28" s="53"/>
      <c r="G28" s="70"/>
      <c r="H28" s="17"/>
      <c r="I28" s="56" t="s">
        <v>43</v>
      </c>
      <c r="J28" s="50"/>
      <c r="K28" s="44">
        <f>E23+E24</f>
        <v>3500</v>
      </c>
      <c r="L28" s="26"/>
      <c r="M28" s="83"/>
    </row>
    <row r="29" spans="2:14" ht="17" thickBot="1" x14ac:dyDescent="0.25">
      <c r="B29" s="70"/>
      <c r="C29" s="71"/>
      <c r="D29" s="71"/>
      <c r="E29" s="71"/>
      <c r="F29" s="71"/>
      <c r="G29" s="71"/>
      <c r="H29" s="17"/>
      <c r="I29" s="56" t="s">
        <v>44</v>
      </c>
      <c r="J29" s="50"/>
      <c r="K29" s="44">
        <f>E25</f>
        <v>4000</v>
      </c>
      <c r="L29" s="26"/>
      <c r="M29" s="83"/>
    </row>
    <row r="30" spans="2:14" ht="17" thickBot="1" x14ac:dyDescent="0.25">
      <c r="B30" s="70"/>
      <c r="C30" s="78" t="s">
        <v>54</v>
      </c>
      <c r="D30" s="28"/>
      <c r="E30" s="28"/>
      <c r="F30" s="9"/>
      <c r="G30" s="71"/>
      <c r="H30" s="17"/>
      <c r="I30" s="59" t="s">
        <v>60</v>
      </c>
      <c r="J30" s="50"/>
      <c r="K30" s="34">
        <f>E26</f>
        <v>0</v>
      </c>
      <c r="L30" s="22"/>
      <c r="M30" s="83"/>
    </row>
    <row r="31" spans="2:14" ht="17" thickBot="1" x14ac:dyDescent="0.25">
      <c r="B31" s="70"/>
      <c r="C31" s="79"/>
      <c r="F31" s="11"/>
      <c r="G31" s="71"/>
      <c r="H31" s="18"/>
      <c r="I31" s="57" t="s">
        <v>9</v>
      </c>
      <c r="J31" s="40"/>
      <c r="K31" s="41" t="s">
        <v>0</v>
      </c>
      <c r="L31" s="27">
        <f>SUM(K23:K30)</f>
        <v>27750</v>
      </c>
      <c r="M31" s="83"/>
    </row>
    <row r="32" spans="2:14" ht="16" thickBot="1" x14ac:dyDescent="0.25">
      <c r="B32" s="70"/>
      <c r="C32" s="79"/>
      <c r="F32" s="11"/>
      <c r="G32" s="71"/>
      <c r="H32" s="71"/>
      <c r="I32" s="90"/>
      <c r="J32" s="71"/>
      <c r="K32" s="81"/>
      <c r="L32" s="91" t="s">
        <v>1</v>
      </c>
      <c r="M32" s="83"/>
    </row>
    <row r="33" spans="2:13" ht="17" thickBot="1" x14ac:dyDescent="0.25">
      <c r="B33" s="70"/>
      <c r="C33" s="80"/>
      <c r="D33" s="8"/>
      <c r="E33" s="8"/>
      <c r="F33" s="12"/>
      <c r="G33" s="71"/>
      <c r="H33" s="20" t="s">
        <v>47</v>
      </c>
      <c r="I33" s="19" t="s">
        <v>55</v>
      </c>
      <c r="J33" s="23">
        <f>E28</f>
        <v>0.2</v>
      </c>
      <c r="K33" s="24"/>
      <c r="L33" s="21">
        <f>L12*J33</f>
        <v>116844</v>
      </c>
      <c r="M33" s="83"/>
    </row>
    <row r="34" spans="2:13" ht="6.75" customHeight="1" x14ac:dyDescent="0.2">
      <c r="B34" s="70"/>
      <c r="C34" s="71"/>
      <c r="D34" s="71"/>
      <c r="E34" s="71"/>
      <c r="F34" s="71"/>
      <c r="G34" s="71"/>
      <c r="H34" s="71"/>
      <c r="I34" s="71"/>
      <c r="J34" s="71"/>
      <c r="K34" s="81"/>
      <c r="L34" s="82"/>
      <c r="M34" s="83"/>
    </row>
    <row r="35" spans="2:13" ht="20" thickBot="1" x14ac:dyDescent="0.3">
      <c r="B35" s="70"/>
      <c r="C35" s="71"/>
      <c r="D35" s="71"/>
      <c r="E35" s="71"/>
      <c r="F35" s="71"/>
      <c r="G35" s="71"/>
      <c r="H35" s="71"/>
      <c r="I35" s="71"/>
      <c r="J35" s="71"/>
      <c r="K35" s="84" t="s">
        <v>3</v>
      </c>
      <c r="L35" s="85">
        <f>L12-L21-L31-L33</f>
        <v>114021</v>
      </c>
      <c r="M35" s="83"/>
    </row>
    <row r="36" spans="2:13" ht="9" customHeight="1" thickTop="1" thickBot="1" x14ac:dyDescent="0.25">
      <c r="B36" s="77"/>
      <c r="C36" s="86"/>
      <c r="D36" s="86"/>
      <c r="E36" s="86"/>
      <c r="F36" s="86"/>
      <c r="G36" s="86"/>
      <c r="H36" s="86"/>
      <c r="I36" s="86"/>
      <c r="J36" s="86"/>
      <c r="K36" s="87"/>
      <c r="L36" s="88"/>
      <c r="M36" s="89"/>
    </row>
    <row r="37" spans="2:13" x14ac:dyDescent="0.2">
      <c r="K37" s="2"/>
      <c r="L37" s="3"/>
      <c r="M37" s="3"/>
    </row>
    <row r="38" spans="2:13" x14ac:dyDescent="0.2">
      <c r="K38" s="2"/>
      <c r="L38" s="3"/>
      <c r="M38" s="3"/>
    </row>
    <row r="39" spans="2:13" x14ac:dyDescent="0.2">
      <c r="K39" s="2"/>
      <c r="L39" s="3"/>
      <c r="M39" s="3"/>
    </row>
  </sheetData>
  <mergeCells count="6">
    <mergeCell ref="C7:C10"/>
    <mergeCell ref="C11:C15"/>
    <mergeCell ref="C16:C27"/>
    <mergeCell ref="H6:H12"/>
    <mergeCell ref="H14:H21"/>
    <mergeCell ref="E6:F6"/>
  </mergeCells>
  <hyperlinks>
    <hyperlink ref="D17" r:id="rId1" xr:uid="{6B1E792B-209F-48E9-98DC-477546A034B8}"/>
    <hyperlink ref="H3" r:id="rId2" display="https://www.potton.co.uk/" xr:uid="{1E0DD9F5-E307-40AF-9A9C-CEB1A2C8573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7626-6301-A348-87A3-78B6CE8996F8}">
  <dimension ref="B1:Q69"/>
  <sheetViews>
    <sheetView showGridLines="0" topLeftCell="B1" zoomScale="90" zoomScaleNormal="90" zoomScaleSheetLayoutView="100" workbookViewId="0">
      <selection activeCell="I63" sqref="I63"/>
    </sheetView>
  </sheetViews>
  <sheetFormatPr baseColWidth="10" defaultColWidth="8.83203125" defaultRowHeight="15" x14ac:dyDescent="0.2"/>
  <cols>
    <col min="1" max="1" width="1.83203125" customWidth="1"/>
    <col min="2" max="2" width="1.5" customWidth="1"/>
    <col min="3" max="3" width="10.83203125" customWidth="1"/>
    <col min="4" max="4" width="52.5" customWidth="1"/>
    <col min="5" max="5" width="13.1640625" customWidth="1"/>
    <col min="6" max="6" width="5.5" bestFit="1" customWidth="1"/>
    <col min="7" max="7" width="2.5" customWidth="1"/>
    <col min="8" max="8" width="11.1640625" customWidth="1"/>
    <col min="9" max="9" width="45.1640625" customWidth="1"/>
    <col min="10" max="10" width="8.1640625" bestFit="1" customWidth="1"/>
    <col min="11" max="11" width="11.5" customWidth="1"/>
    <col min="12" max="12" width="12" customWidth="1"/>
    <col min="13" max="13" width="2.1640625" customWidth="1"/>
    <col min="14" max="14" width="44.83203125" customWidth="1"/>
    <col min="15" max="15" width="18.1640625" bestFit="1" customWidth="1"/>
  </cols>
  <sheetData>
    <row r="1" spans="2:17" ht="21" customHeight="1" thickBot="1" x14ac:dyDescent="0.25">
      <c r="K1" s="1"/>
    </row>
    <row r="2" spans="2:17" ht="39" customHeight="1" x14ac:dyDescent="0.55000000000000004">
      <c r="B2" s="65"/>
      <c r="C2" s="66" t="s">
        <v>50</v>
      </c>
      <c r="D2" s="67"/>
      <c r="E2" s="67"/>
      <c r="F2" s="67"/>
      <c r="G2" s="67"/>
      <c r="H2" s="66" t="s">
        <v>0</v>
      </c>
      <c r="I2" s="68"/>
      <c r="J2" s="67"/>
      <c r="K2" s="67"/>
      <c r="L2" s="67"/>
      <c r="M2" s="69"/>
    </row>
    <row r="3" spans="2:17" ht="8.25" customHeight="1" x14ac:dyDescent="0.2">
      <c r="B3" s="70"/>
      <c r="C3" s="71"/>
      <c r="D3" s="71"/>
      <c r="E3" s="71"/>
      <c r="F3" s="71"/>
      <c r="G3" s="71"/>
      <c r="H3" s="72" t="s">
        <v>0</v>
      </c>
      <c r="I3" s="71"/>
      <c r="J3" s="71"/>
      <c r="K3" s="71"/>
      <c r="L3" s="71"/>
      <c r="M3" s="73"/>
    </row>
    <row r="4" spans="2:17" ht="4.5" customHeight="1" x14ac:dyDescent="0.2">
      <c r="B4" s="70"/>
      <c r="C4" s="71"/>
      <c r="D4" s="71"/>
      <c r="E4" s="71"/>
      <c r="F4" s="71"/>
      <c r="G4" s="71"/>
      <c r="H4" s="74" t="s">
        <v>0</v>
      </c>
      <c r="I4" s="71"/>
      <c r="J4" s="71"/>
      <c r="K4" s="71"/>
      <c r="L4" s="71"/>
      <c r="M4" s="73"/>
    </row>
    <row r="5" spans="2:17" ht="22" thickBot="1" x14ac:dyDescent="0.3">
      <c r="B5" s="70"/>
      <c r="C5" s="75" t="s">
        <v>33</v>
      </c>
      <c r="D5" s="71"/>
      <c r="E5" s="71"/>
      <c r="F5" s="71"/>
      <c r="G5" s="71"/>
      <c r="H5" s="75" t="s">
        <v>48</v>
      </c>
      <c r="I5" s="71"/>
      <c r="J5" s="71"/>
      <c r="K5" s="71"/>
      <c r="L5" s="76" t="s">
        <v>0</v>
      </c>
      <c r="M5" s="73"/>
    </row>
    <row r="6" spans="2:17" ht="20" thickBot="1" x14ac:dyDescent="0.3">
      <c r="B6" s="70"/>
      <c r="C6" s="52" t="s">
        <v>0</v>
      </c>
      <c r="D6" s="28"/>
      <c r="E6" s="112" t="s">
        <v>57</v>
      </c>
      <c r="F6" s="113"/>
      <c r="G6" s="70"/>
      <c r="H6" s="106" t="s">
        <v>21</v>
      </c>
      <c r="I6" s="55" t="s">
        <v>11</v>
      </c>
      <c r="J6" s="30">
        <f>E7</f>
        <v>140</v>
      </c>
      <c r="K6" s="31" t="s">
        <v>10</v>
      </c>
      <c r="L6" s="9"/>
      <c r="M6" s="73"/>
    </row>
    <row r="7" spans="2:17" ht="16" x14ac:dyDescent="0.2">
      <c r="B7" s="70"/>
      <c r="C7" s="102" t="s">
        <v>16</v>
      </c>
      <c r="D7" s="60" t="s">
        <v>11</v>
      </c>
      <c r="E7" s="92">
        <v>140</v>
      </c>
      <c r="F7" s="5" t="s">
        <v>10</v>
      </c>
      <c r="G7" s="70"/>
      <c r="H7" s="107"/>
      <c r="I7" s="56" t="s">
        <v>56</v>
      </c>
      <c r="J7" s="32">
        <f>E8</f>
        <v>3900</v>
      </c>
      <c r="K7" s="33" t="s">
        <v>12</v>
      </c>
      <c r="L7" s="10" t="s">
        <v>0</v>
      </c>
      <c r="M7" s="83" t="s">
        <v>0</v>
      </c>
      <c r="P7" t="s">
        <v>0</v>
      </c>
      <c r="Q7" t="s">
        <v>0</v>
      </c>
    </row>
    <row r="8" spans="2:17" ht="17.25" customHeight="1" thickBot="1" x14ac:dyDescent="0.25">
      <c r="B8" s="70"/>
      <c r="C8" s="103"/>
      <c r="D8" s="61" t="s">
        <v>13</v>
      </c>
      <c r="E8" s="93">
        <v>3900</v>
      </c>
      <c r="F8" s="6" t="s">
        <v>12</v>
      </c>
      <c r="G8" s="70"/>
      <c r="H8" s="107"/>
      <c r="I8" s="56" t="s">
        <v>19</v>
      </c>
      <c r="J8" s="32"/>
      <c r="K8" s="34">
        <f>J6*J7</f>
        <v>546000</v>
      </c>
      <c r="L8" s="10"/>
      <c r="M8" s="83"/>
    </row>
    <row r="9" spans="2:17" ht="16" x14ac:dyDescent="0.2">
      <c r="B9" s="70"/>
      <c r="C9" s="103"/>
      <c r="D9" s="61" t="s">
        <v>15</v>
      </c>
      <c r="E9" s="94">
        <v>0.05</v>
      </c>
      <c r="F9" s="6"/>
      <c r="G9" s="70"/>
      <c r="H9" s="107"/>
      <c r="I9" s="56"/>
      <c r="J9" s="35" t="s">
        <v>20</v>
      </c>
      <c r="K9" s="36"/>
      <c r="L9" s="10"/>
      <c r="M9" s="83"/>
    </row>
    <row r="10" spans="2:17" ht="17" thickBot="1" x14ac:dyDescent="0.25">
      <c r="B10" s="70"/>
      <c r="C10" s="103"/>
      <c r="D10" s="61" t="s">
        <v>14</v>
      </c>
      <c r="E10" s="94">
        <v>0.02</v>
      </c>
      <c r="F10" s="6"/>
      <c r="G10" s="70"/>
      <c r="H10" s="107"/>
      <c r="I10" s="56" t="s">
        <v>6</v>
      </c>
      <c r="J10" s="37">
        <f>E9</f>
        <v>0.05</v>
      </c>
      <c r="K10" s="38">
        <f>K8*J10</f>
        <v>27300</v>
      </c>
      <c r="L10" s="11"/>
      <c r="M10" s="73"/>
    </row>
    <row r="11" spans="2:17" ht="17.25" customHeight="1" thickBot="1" x14ac:dyDescent="0.25">
      <c r="B11" s="70"/>
      <c r="C11" s="102" t="s">
        <v>17</v>
      </c>
      <c r="D11" s="60" t="s">
        <v>58</v>
      </c>
      <c r="E11" s="95">
        <v>2100</v>
      </c>
      <c r="F11" s="5" t="s">
        <v>10</v>
      </c>
      <c r="G11" s="70"/>
      <c r="H11" s="107"/>
      <c r="I11" s="56" t="s">
        <v>22</v>
      </c>
      <c r="J11" s="37">
        <f>E10</f>
        <v>0.02</v>
      </c>
      <c r="K11" s="39">
        <f>K8*J11</f>
        <v>10920</v>
      </c>
      <c r="L11" s="11"/>
      <c r="M11" s="73"/>
    </row>
    <row r="12" spans="2:17" ht="17" thickBot="1" x14ac:dyDescent="0.25">
      <c r="B12" s="70"/>
      <c r="C12" s="103"/>
      <c r="D12" s="61" t="s">
        <v>51</v>
      </c>
      <c r="E12" s="94">
        <v>1.4999999999999999E-2</v>
      </c>
      <c r="F12" s="6"/>
      <c r="G12" s="70"/>
      <c r="H12" s="108"/>
      <c r="I12" s="57" t="s">
        <v>23</v>
      </c>
      <c r="J12" s="40"/>
      <c r="K12" s="41"/>
      <c r="L12" s="29">
        <f>K8+K10+K11</f>
        <v>584220</v>
      </c>
      <c r="M12" s="83" t="s">
        <v>0</v>
      </c>
    </row>
    <row r="13" spans="2:17" ht="15.75" customHeight="1" thickBot="1" x14ac:dyDescent="0.25">
      <c r="B13" s="70"/>
      <c r="C13" s="103"/>
      <c r="D13" s="61" t="s">
        <v>27</v>
      </c>
      <c r="E13" s="96">
        <v>6</v>
      </c>
      <c r="F13" s="6" t="s">
        <v>28</v>
      </c>
      <c r="G13" s="70"/>
      <c r="H13" s="71"/>
      <c r="I13" s="90"/>
      <c r="J13" s="71"/>
      <c r="K13" s="81"/>
      <c r="L13" s="91" t="s">
        <v>1</v>
      </c>
      <c r="M13" s="83"/>
    </row>
    <row r="14" spans="2:17" ht="15.75" customHeight="1" x14ac:dyDescent="0.2">
      <c r="B14" s="70"/>
      <c r="C14" s="103"/>
      <c r="D14" s="62" t="s">
        <v>32</v>
      </c>
      <c r="E14" s="93">
        <v>0</v>
      </c>
      <c r="F14" s="13"/>
      <c r="G14" s="70"/>
      <c r="H14" s="109" t="s">
        <v>30</v>
      </c>
      <c r="I14" s="55" t="s">
        <v>11</v>
      </c>
      <c r="J14" s="30">
        <f>E7</f>
        <v>140</v>
      </c>
      <c r="K14" s="42" t="s">
        <v>10</v>
      </c>
      <c r="L14" s="25"/>
      <c r="M14" s="83"/>
    </row>
    <row r="15" spans="2:17" ht="17" thickBot="1" x14ac:dyDescent="0.25">
      <c r="B15" s="70"/>
      <c r="C15" s="104"/>
      <c r="D15" s="51" t="s">
        <v>18</v>
      </c>
      <c r="E15" s="97">
        <v>0.1</v>
      </c>
      <c r="F15" s="14"/>
      <c r="G15" s="70"/>
      <c r="H15" s="110"/>
      <c r="I15" s="56" t="s">
        <v>24</v>
      </c>
      <c r="J15" s="43">
        <f>E11</f>
        <v>2100</v>
      </c>
      <c r="K15" s="44"/>
      <c r="L15" s="26"/>
      <c r="M15" s="83"/>
      <c r="N15" s="4"/>
    </row>
    <row r="16" spans="2:17" ht="17" thickBot="1" x14ac:dyDescent="0.25">
      <c r="B16" s="70"/>
      <c r="C16" s="103" t="s">
        <v>2</v>
      </c>
      <c r="D16" s="58" t="s">
        <v>35</v>
      </c>
      <c r="E16" s="98"/>
      <c r="F16" s="15"/>
      <c r="G16" s="70"/>
      <c r="H16" s="110"/>
      <c r="I16" s="56" t="s">
        <v>25</v>
      </c>
      <c r="J16" s="43"/>
      <c r="K16" s="34">
        <f>J14*J15</f>
        <v>294000</v>
      </c>
      <c r="L16" s="26"/>
      <c r="M16" s="83"/>
      <c r="N16" s="4"/>
    </row>
    <row r="17" spans="2:14" ht="16" x14ac:dyDescent="0.2">
      <c r="B17" s="70"/>
      <c r="C17" s="105"/>
      <c r="D17" s="63" t="s">
        <v>34</v>
      </c>
      <c r="E17" s="99">
        <v>5000</v>
      </c>
      <c r="F17" s="6"/>
      <c r="G17" s="70"/>
      <c r="H17" s="110"/>
      <c r="I17" s="56"/>
      <c r="J17" s="45" t="s">
        <v>26</v>
      </c>
      <c r="K17" s="36"/>
      <c r="L17" s="26"/>
      <c r="M17" s="83"/>
      <c r="N17" s="4"/>
    </row>
    <row r="18" spans="2:14" ht="16" x14ac:dyDescent="0.2">
      <c r="B18" s="70"/>
      <c r="C18" s="105"/>
      <c r="D18" s="61" t="s">
        <v>36</v>
      </c>
      <c r="E18" s="93">
        <v>4000</v>
      </c>
      <c r="F18" s="13"/>
      <c r="G18" s="70"/>
      <c r="H18" s="110"/>
      <c r="I18" s="56" t="s">
        <v>52</v>
      </c>
      <c r="J18" s="46">
        <f>E12/12*E13</f>
        <v>7.4999999999999997E-3</v>
      </c>
      <c r="K18" s="44">
        <f>K16*J18</f>
        <v>2205</v>
      </c>
      <c r="L18" s="26"/>
      <c r="M18" s="83"/>
    </row>
    <row r="19" spans="2:14" ht="16" x14ac:dyDescent="0.2">
      <c r="B19" s="70"/>
      <c r="C19" s="105"/>
      <c r="D19" s="61" t="s">
        <v>38</v>
      </c>
      <c r="E19" s="93">
        <v>2250</v>
      </c>
      <c r="F19" s="13"/>
      <c r="G19" s="70"/>
      <c r="H19" s="110"/>
      <c r="I19" s="56" t="s">
        <v>31</v>
      </c>
      <c r="J19" s="46"/>
      <c r="K19" s="44">
        <f>E14</f>
        <v>0</v>
      </c>
      <c r="L19" s="26"/>
      <c r="M19" s="83"/>
    </row>
    <row r="20" spans="2:14" ht="17" thickBot="1" x14ac:dyDescent="0.25">
      <c r="B20" s="70"/>
      <c r="C20" s="105"/>
      <c r="D20" s="61" t="s">
        <v>39</v>
      </c>
      <c r="E20" s="93">
        <v>6000</v>
      </c>
      <c r="F20" s="13"/>
      <c r="G20" s="70"/>
      <c r="H20" s="110"/>
      <c r="I20" s="56" t="s">
        <v>29</v>
      </c>
      <c r="J20" s="46">
        <f>E15</f>
        <v>0.1</v>
      </c>
      <c r="K20" s="34">
        <f>K16*J20</f>
        <v>29400</v>
      </c>
      <c r="L20" s="22"/>
      <c r="M20" s="83"/>
    </row>
    <row r="21" spans="2:14" ht="17" thickBot="1" x14ac:dyDescent="0.25">
      <c r="B21" s="70"/>
      <c r="C21" s="105"/>
      <c r="D21" s="61" t="s">
        <v>40</v>
      </c>
      <c r="E21" s="93">
        <v>3000</v>
      </c>
      <c r="F21" s="13"/>
      <c r="G21" s="70"/>
      <c r="H21" s="111"/>
      <c r="I21" s="57" t="s">
        <v>8</v>
      </c>
      <c r="J21" s="47"/>
      <c r="K21" s="41"/>
      <c r="L21" s="29">
        <f>K16+K18+K19+K20</f>
        <v>325605</v>
      </c>
      <c r="M21" s="83" t="s">
        <v>0</v>
      </c>
    </row>
    <row r="22" spans="2:14" ht="17" thickBot="1" x14ac:dyDescent="0.25">
      <c r="B22" s="70"/>
      <c r="C22" s="105"/>
      <c r="D22" s="61" t="s">
        <v>41</v>
      </c>
      <c r="E22" s="93">
        <v>0</v>
      </c>
      <c r="F22" s="13"/>
      <c r="G22" s="70"/>
      <c r="H22" s="71"/>
      <c r="I22" s="90"/>
      <c r="J22" s="71"/>
      <c r="K22" s="81"/>
      <c r="L22" s="91" t="s">
        <v>1</v>
      </c>
      <c r="M22" s="83"/>
    </row>
    <row r="23" spans="2:14" ht="16" x14ac:dyDescent="0.2">
      <c r="B23" s="70"/>
      <c r="C23" s="105"/>
      <c r="D23" s="61" t="s">
        <v>42</v>
      </c>
      <c r="E23" s="93">
        <v>3500</v>
      </c>
      <c r="F23" s="13"/>
      <c r="G23" s="70"/>
      <c r="H23" s="16" t="s">
        <v>2</v>
      </c>
      <c r="I23" s="55" t="s">
        <v>49</v>
      </c>
      <c r="J23" s="48">
        <f>E27</f>
        <v>0</v>
      </c>
      <c r="K23" s="49">
        <f>J23*J14</f>
        <v>0</v>
      </c>
      <c r="L23" s="25"/>
      <c r="M23" s="83"/>
    </row>
    <row r="24" spans="2:14" ht="16" x14ac:dyDescent="0.2">
      <c r="B24" s="70"/>
      <c r="C24" s="105"/>
      <c r="D24" s="61" t="s">
        <v>45</v>
      </c>
      <c r="E24" s="93">
        <v>0</v>
      </c>
      <c r="F24" s="13"/>
      <c r="G24" s="70"/>
      <c r="H24" s="17"/>
      <c r="I24" s="56" t="s">
        <v>4</v>
      </c>
      <c r="J24" s="50"/>
      <c r="K24" s="44">
        <f>E17</f>
        <v>5000</v>
      </c>
      <c r="L24" s="26"/>
      <c r="M24" s="83"/>
    </row>
    <row r="25" spans="2:14" ht="16" x14ac:dyDescent="0.2">
      <c r="B25" s="70"/>
      <c r="C25" s="105"/>
      <c r="D25" s="61" t="s">
        <v>44</v>
      </c>
      <c r="E25" s="93">
        <v>4000</v>
      </c>
      <c r="F25" s="13"/>
      <c r="G25" s="70"/>
      <c r="H25" s="17"/>
      <c r="I25" s="56" t="s">
        <v>5</v>
      </c>
      <c r="J25" s="50"/>
      <c r="K25" s="44">
        <f>E18</f>
        <v>4000</v>
      </c>
      <c r="L25" s="26"/>
      <c r="M25" s="83"/>
    </row>
    <row r="26" spans="2:14" ht="16" x14ac:dyDescent="0.2">
      <c r="B26" s="70"/>
      <c r="C26" s="105"/>
      <c r="D26" s="61" t="s">
        <v>59</v>
      </c>
      <c r="E26" s="93">
        <v>0</v>
      </c>
      <c r="F26" s="13"/>
      <c r="G26" s="70"/>
      <c r="H26" s="17"/>
      <c r="I26" s="56" t="s">
        <v>37</v>
      </c>
      <c r="J26" s="50"/>
      <c r="K26" s="44">
        <f>E19</f>
        <v>2250</v>
      </c>
      <c r="L26" s="26"/>
      <c r="M26" s="83"/>
    </row>
    <row r="27" spans="2:14" ht="17" thickBot="1" x14ac:dyDescent="0.25">
      <c r="B27" s="70"/>
      <c r="C27" s="104"/>
      <c r="D27" s="51" t="s">
        <v>53</v>
      </c>
      <c r="E27" s="100">
        <v>0</v>
      </c>
      <c r="F27" s="7" t="s">
        <v>12</v>
      </c>
      <c r="G27" s="70"/>
      <c r="H27" s="17"/>
      <c r="I27" s="56" t="s">
        <v>7</v>
      </c>
      <c r="J27" s="50"/>
      <c r="K27" s="44">
        <f>E20+E21+E22</f>
        <v>9000</v>
      </c>
      <c r="L27" s="26"/>
      <c r="M27" s="83"/>
    </row>
    <row r="28" spans="2:14" ht="17" thickBot="1" x14ac:dyDescent="0.25">
      <c r="B28" s="70"/>
      <c r="C28" s="54" t="s">
        <v>47</v>
      </c>
      <c r="D28" s="64" t="s">
        <v>46</v>
      </c>
      <c r="E28" s="101">
        <v>0.2</v>
      </c>
      <c r="F28" s="53"/>
      <c r="G28" s="70"/>
      <c r="H28" s="17"/>
      <c r="I28" s="56" t="s">
        <v>43</v>
      </c>
      <c r="J28" s="50"/>
      <c r="K28" s="44">
        <f>E23+E24</f>
        <v>3500</v>
      </c>
      <c r="L28" s="26"/>
      <c r="M28" s="83"/>
    </row>
    <row r="29" spans="2:14" ht="17" thickBot="1" x14ac:dyDescent="0.25">
      <c r="B29" s="70"/>
      <c r="C29" s="71"/>
      <c r="D29" s="71"/>
      <c r="E29" s="71"/>
      <c r="F29" s="71"/>
      <c r="G29" s="71"/>
      <c r="H29" s="17"/>
      <c r="I29" s="56" t="s">
        <v>44</v>
      </c>
      <c r="J29" s="50"/>
      <c r="K29" s="44">
        <f>E25</f>
        <v>4000</v>
      </c>
      <c r="L29" s="26"/>
      <c r="M29" s="83"/>
    </row>
    <row r="30" spans="2:14" ht="17" thickBot="1" x14ac:dyDescent="0.25">
      <c r="B30" s="70"/>
      <c r="C30" s="78" t="s">
        <v>54</v>
      </c>
      <c r="D30" s="28"/>
      <c r="E30" s="28"/>
      <c r="F30" s="9"/>
      <c r="G30" s="71"/>
      <c r="H30" s="17"/>
      <c r="I30" s="59" t="s">
        <v>60</v>
      </c>
      <c r="J30" s="50"/>
      <c r="K30" s="34">
        <f>E26</f>
        <v>0</v>
      </c>
      <c r="L30" s="22"/>
      <c r="M30" s="83"/>
    </row>
    <row r="31" spans="2:14" ht="17" thickBot="1" x14ac:dyDescent="0.25">
      <c r="B31" s="70"/>
      <c r="C31" s="79"/>
      <c r="F31" s="11"/>
      <c r="G31" s="71"/>
      <c r="H31" s="18"/>
      <c r="I31" s="57" t="s">
        <v>9</v>
      </c>
      <c r="J31" s="40"/>
      <c r="K31" s="41" t="s">
        <v>0</v>
      </c>
      <c r="L31" s="27">
        <f>SUM(K23:K30)</f>
        <v>27750</v>
      </c>
      <c r="M31" s="83"/>
    </row>
    <row r="32" spans="2:14" ht="16" thickBot="1" x14ac:dyDescent="0.25">
      <c r="B32" s="70"/>
      <c r="C32" s="79"/>
      <c r="F32" s="11"/>
      <c r="G32" s="71"/>
      <c r="H32" s="71"/>
      <c r="I32" s="90"/>
      <c r="J32" s="71"/>
      <c r="K32" s="81"/>
      <c r="L32" s="91" t="s">
        <v>1</v>
      </c>
      <c r="M32" s="83"/>
    </row>
    <row r="33" spans="2:13" ht="17" thickBot="1" x14ac:dyDescent="0.25">
      <c r="B33" s="70"/>
      <c r="C33" s="80"/>
      <c r="D33" s="8"/>
      <c r="E33" s="8"/>
      <c r="F33" s="12"/>
      <c r="G33" s="71"/>
      <c r="H33" s="20" t="s">
        <v>47</v>
      </c>
      <c r="I33" s="19" t="s">
        <v>55</v>
      </c>
      <c r="J33" s="23">
        <f>E28</f>
        <v>0.2</v>
      </c>
      <c r="K33" s="24"/>
      <c r="L33" s="21">
        <f>L12*J33</f>
        <v>116844</v>
      </c>
      <c r="M33" s="83"/>
    </row>
    <row r="34" spans="2:13" ht="6.75" customHeight="1" x14ac:dyDescent="0.2">
      <c r="B34" s="70"/>
      <c r="C34" s="71"/>
      <c r="D34" s="71"/>
      <c r="E34" s="71"/>
      <c r="F34" s="71"/>
      <c r="G34" s="71"/>
      <c r="H34" s="71"/>
      <c r="I34" s="71"/>
      <c r="J34" s="71"/>
      <c r="K34" s="81"/>
      <c r="L34" s="82"/>
      <c r="M34" s="83"/>
    </row>
    <row r="35" spans="2:13" ht="20" thickBot="1" x14ac:dyDescent="0.3">
      <c r="B35" s="70"/>
      <c r="C35" s="71"/>
      <c r="D35" s="71"/>
      <c r="E35" s="71"/>
      <c r="F35" s="71"/>
      <c r="G35" s="71"/>
      <c r="H35" s="71"/>
      <c r="I35" s="71"/>
      <c r="J35" s="71"/>
      <c r="K35" s="84" t="s">
        <v>3</v>
      </c>
      <c r="L35" s="85">
        <f>L12-L21-L31-L33</f>
        <v>114021</v>
      </c>
      <c r="M35" s="83"/>
    </row>
    <row r="36" spans="2:13" ht="9" customHeight="1" thickTop="1" thickBot="1" x14ac:dyDescent="0.25">
      <c r="B36" s="77"/>
      <c r="C36" s="86"/>
      <c r="D36" s="86"/>
      <c r="E36" s="86"/>
      <c r="F36" s="86"/>
      <c r="G36" s="86"/>
      <c r="H36" s="86"/>
      <c r="I36" s="86"/>
      <c r="J36" s="86"/>
      <c r="K36" s="87"/>
      <c r="L36" s="88"/>
      <c r="M36" s="89"/>
    </row>
    <row r="37" spans="2:13" x14ac:dyDescent="0.2">
      <c r="K37" s="2"/>
      <c r="L37" s="3"/>
      <c r="M37" s="3"/>
    </row>
    <row r="38" spans="2:13" x14ac:dyDescent="0.2">
      <c r="K38" s="2"/>
      <c r="L38" s="3"/>
      <c r="M38" s="3"/>
    </row>
    <row r="39" spans="2:13" x14ac:dyDescent="0.2">
      <c r="K39" s="2"/>
      <c r="L39" s="3"/>
      <c r="M39" s="3"/>
    </row>
    <row r="40" spans="2:13" x14ac:dyDescent="0.2">
      <c r="K40" s="2"/>
      <c r="L40" s="3"/>
      <c r="M40" s="3"/>
    </row>
    <row r="41" spans="2:13" x14ac:dyDescent="0.2">
      <c r="K41" s="2"/>
      <c r="L41" s="3"/>
      <c r="M41" s="3"/>
    </row>
    <row r="42" spans="2:13" x14ac:dyDescent="0.2">
      <c r="K42" s="2"/>
      <c r="L42" s="3"/>
      <c r="M42" s="3"/>
    </row>
    <row r="43" spans="2:13" x14ac:dyDescent="0.2">
      <c r="K43" s="2"/>
      <c r="L43" s="3"/>
      <c r="M43" s="3"/>
    </row>
    <row r="44" spans="2:13" x14ac:dyDescent="0.2">
      <c r="K44" s="2"/>
      <c r="L44" s="3"/>
      <c r="M44" s="3"/>
    </row>
    <row r="45" spans="2:13" x14ac:dyDescent="0.2">
      <c r="K45" s="2"/>
      <c r="L45" s="3"/>
      <c r="M45" s="3"/>
    </row>
    <row r="46" spans="2:13" x14ac:dyDescent="0.2">
      <c r="K46" s="2"/>
      <c r="L46" s="3"/>
      <c r="M46" s="3"/>
    </row>
    <row r="47" spans="2:13" x14ac:dyDescent="0.2">
      <c r="K47" s="2"/>
      <c r="L47" s="3"/>
      <c r="M47" s="3"/>
    </row>
    <row r="48" spans="2:13" x14ac:dyDescent="0.2">
      <c r="K48" s="2"/>
      <c r="L48" s="3"/>
      <c r="M48" s="3"/>
    </row>
    <row r="49" spans="11:13" x14ac:dyDescent="0.2">
      <c r="K49" s="2"/>
      <c r="L49" s="3"/>
      <c r="M49" s="3"/>
    </row>
    <row r="50" spans="11:13" x14ac:dyDescent="0.2">
      <c r="K50" s="2"/>
      <c r="L50" s="3"/>
      <c r="M50" s="3"/>
    </row>
    <row r="51" spans="11:13" x14ac:dyDescent="0.2">
      <c r="K51" s="2"/>
      <c r="L51" s="3"/>
      <c r="M51" s="3"/>
    </row>
    <row r="52" spans="11:13" x14ac:dyDescent="0.2">
      <c r="K52" s="2"/>
      <c r="L52" s="3"/>
      <c r="M52" s="3"/>
    </row>
    <row r="53" spans="11:13" x14ac:dyDescent="0.2">
      <c r="K53" s="2"/>
      <c r="L53" s="3"/>
      <c r="M53" s="3"/>
    </row>
    <row r="54" spans="11:13" x14ac:dyDescent="0.2">
      <c r="K54" s="2"/>
      <c r="L54" s="3"/>
      <c r="M54" s="3"/>
    </row>
    <row r="55" spans="11:13" x14ac:dyDescent="0.2">
      <c r="K55" s="2"/>
      <c r="L55" s="3"/>
      <c r="M55" s="3"/>
    </row>
    <row r="56" spans="11:13" x14ac:dyDescent="0.2">
      <c r="K56" s="2"/>
      <c r="L56" s="3"/>
      <c r="M56" s="3"/>
    </row>
    <row r="57" spans="11:13" x14ac:dyDescent="0.2">
      <c r="K57" s="2"/>
      <c r="L57" s="3"/>
      <c r="M57" s="3"/>
    </row>
    <row r="58" spans="11:13" x14ac:dyDescent="0.2">
      <c r="K58" s="2"/>
      <c r="L58" s="3"/>
      <c r="M58" s="3"/>
    </row>
    <row r="59" spans="11:13" x14ac:dyDescent="0.2">
      <c r="K59" s="2"/>
      <c r="L59" s="3"/>
      <c r="M59" s="3"/>
    </row>
    <row r="60" spans="11:13" x14ac:dyDescent="0.2">
      <c r="K60" s="2"/>
      <c r="L60" s="3"/>
      <c r="M60" s="3"/>
    </row>
    <row r="61" spans="11:13" x14ac:dyDescent="0.2">
      <c r="K61" s="2"/>
      <c r="L61" s="3"/>
      <c r="M61" s="3"/>
    </row>
    <row r="62" spans="11:13" x14ac:dyDescent="0.2">
      <c r="K62" s="2"/>
      <c r="L62" s="3"/>
      <c r="M62" s="3"/>
    </row>
    <row r="63" spans="11:13" x14ac:dyDescent="0.2">
      <c r="K63" s="2"/>
      <c r="L63" s="3"/>
      <c r="M63" s="3"/>
    </row>
    <row r="64" spans="11:13" x14ac:dyDescent="0.2">
      <c r="K64" s="2"/>
      <c r="L64" s="3"/>
      <c r="M64" s="3"/>
    </row>
    <row r="65" spans="11:13" x14ac:dyDescent="0.2">
      <c r="K65" s="2"/>
      <c r="L65" s="3"/>
      <c r="M65" s="3"/>
    </row>
    <row r="66" spans="11:13" x14ac:dyDescent="0.2">
      <c r="K66" s="2"/>
      <c r="L66" s="3"/>
      <c r="M66" s="3"/>
    </row>
    <row r="67" spans="11:13" x14ac:dyDescent="0.2">
      <c r="K67" s="2"/>
      <c r="L67" s="3"/>
      <c r="M67" s="3"/>
    </row>
    <row r="68" spans="11:13" x14ac:dyDescent="0.2">
      <c r="K68" s="2"/>
      <c r="L68" s="3"/>
      <c r="M68" s="3"/>
    </row>
    <row r="69" spans="11:13" x14ac:dyDescent="0.2">
      <c r="K69" s="2"/>
      <c r="L69" s="3"/>
      <c r="M69" s="3"/>
    </row>
  </sheetData>
  <mergeCells count="6">
    <mergeCell ref="E6:F6"/>
    <mergeCell ref="H6:H12"/>
    <mergeCell ref="C7:C10"/>
    <mergeCell ref="C11:C15"/>
    <mergeCell ref="H14:H21"/>
    <mergeCell ref="C16:C27"/>
  </mergeCells>
  <hyperlinks>
    <hyperlink ref="D17" r:id="rId1" xr:uid="{364B7498-9B8A-7841-A09F-92108756FCE2}"/>
    <hyperlink ref="H3" r:id="rId2" display="https://www.potton.co.uk/" xr:uid="{2EF5AE37-77C3-4A43-B668-B3942264051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Plot Valuation Example</vt:lpstr>
      <vt:lpstr>Plot Valuation Example backup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 Stevenson</dc:creator>
  <cp:lastModifiedBy>mark stevenson</cp:lastModifiedBy>
  <cp:lastPrinted>2018-10-08T09:31:03Z</cp:lastPrinted>
  <dcterms:created xsi:type="dcterms:W3CDTF">2018-04-19T07:54:55Z</dcterms:created>
  <dcterms:modified xsi:type="dcterms:W3CDTF">2023-10-31T17:56:06Z</dcterms:modified>
</cp:coreProperties>
</file>